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1" sheetId="1" r:id="rId4"/>
    <sheet state="visible" name="Burger and beer" sheetId="2" r:id="rId5"/>
    <sheet state="visible" name="Haloween fest" sheetId="3" r:id="rId6"/>
    <sheet state="visible" name="Julebord" sheetId="4" r:id="rId7"/>
    <sheet state="visible" name="Master fest" sheetId="5" r:id="rId8"/>
    <sheet state="visible" name="ISI games" sheetId="6" r:id="rId9"/>
    <sheet state="visible" name="Husfesten" sheetId="7" r:id="rId10"/>
    <sheet state="visible" name="PEGA Vår" sheetId="8" r:id="rId11"/>
    <sheet state="visible" name="PEGA Vinter" sheetId="9" r:id="rId12"/>
    <sheet state="visible" name="Mastertur" sheetId="10" r:id="rId13"/>
    <sheet state="visible" name="Nyttårsfest" sheetId="11" r:id="rId14"/>
    <sheet state="visible" name="Fadderuke" sheetId="12" r:id="rId15"/>
    <sheet state="visible" name="Paintnsip" sheetId="13" r:id="rId16"/>
    <sheet state="visible" name="IKT dagen" sheetId="14" r:id="rId17"/>
  </sheets>
  <definedNames/>
  <calcPr/>
  <extLst>
    <ext uri="GoogleSheetsCustomDataVersion2">
      <go:sheetsCustomData xmlns:go="http://customooxmlschemas.google.com/" r:id="rId18" roundtripDataChecksum="wOLQVy0PT/c8dM3CzxdbaZz+GgXoyIxMYzt1flibvUQ="/>
    </ext>
  </extLst>
</workbook>
</file>

<file path=xl/sharedStrings.xml><?xml version="1.0" encoding="utf-8"?>
<sst xmlns="http://schemas.openxmlformats.org/spreadsheetml/2006/main" count="261" uniqueCount="71">
  <si>
    <t xml:space="preserve">Budget year 2025 </t>
  </si>
  <si>
    <t xml:space="preserve">Her skriver dere planene dere har for budsjettåret. Her kan dere skrive om de
 ulike arrangementene dere planlegger å holde, på sosiale og faglige. Nedenfor skriver dere hvilke aktiviteter dere planlegger å holde, samt forventet kostnad på de ulike arrangementene. </t>
  </si>
  <si>
    <t xml:space="preserve">Organisasjon </t>
  </si>
  <si>
    <t>ISI</t>
  </si>
  <si>
    <t>Kontonummer</t>
  </si>
  <si>
    <t>0540.08.54477</t>
  </si>
  <si>
    <t>Navn økonomiansvarlig</t>
  </si>
  <si>
    <t>Thomas Fredhall Holguin</t>
  </si>
  <si>
    <t xml:space="preserve">Prosjekt/kontonumer </t>
  </si>
  <si>
    <t xml:space="preserve">Arrangement/Aktivitet </t>
  </si>
  <si>
    <t xml:space="preserve">Forventet kostnad/søkt støtte  </t>
  </si>
  <si>
    <t>Burgers and beer</t>
  </si>
  <si>
    <t>Halloween fest</t>
  </si>
  <si>
    <t>Julebord</t>
  </si>
  <si>
    <t>Masterfest</t>
  </si>
  <si>
    <t>ISI games</t>
  </si>
  <si>
    <t>Husfesten</t>
  </si>
  <si>
    <t>PEGA Vår</t>
  </si>
  <si>
    <t>PEGA Vinter</t>
  </si>
  <si>
    <t>Master tur</t>
  </si>
  <si>
    <t>Nyttårsfest</t>
  </si>
  <si>
    <t>Fadderuke</t>
  </si>
  <si>
    <t>Paint'n'sip</t>
  </si>
  <si>
    <t>IKT dagen</t>
  </si>
  <si>
    <t xml:space="preserve">Totalt </t>
  </si>
  <si>
    <t>Total inntekt</t>
  </si>
  <si>
    <t xml:space="preserve">Behov for støtte </t>
  </si>
  <si>
    <t xml:space="preserve">Tidspunkt for arrangementet </t>
  </si>
  <si>
    <t>Budsjett</t>
  </si>
  <si>
    <t>Regnskap</t>
  </si>
  <si>
    <t xml:space="preserve">Bilagsnummer </t>
  </si>
  <si>
    <t>Kommentar</t>
  </si>
  <si>
    <t xml:space="preserve">Budsjettert antall deltakere </t>
  </si>
  <si>
    <t xml:space="preserve">Faktisk oppmøte </t>
  </si>
  <si>
    <t xml:space="preserve">Inntekter </t>
  </si>
  <si>
    <t>Deltakerinntekt</t>
  </si>
  <si>
    <t xml:space="preserve">Sponsorstøtte </t>
  </si>
  <si>
    <t xml:space="preserve">Annen støtte </t>
  </si>
  <si>
    <t xml:space="preserve">Sum inntekter </t>
  </si>
  <si>
    <t xml:space="preserve">Utgifter </t>
  </si>
  <si>
    <t>Mat</t>
  </si>
  <si>
    <t xml:space="preserve">Utgifter totalt </t>
  </si>
  <si>
    <t>pynt</t>
  </si>
  <si>
    <t xml:space="preserve">lokale </t>
  </si>
  <si>
    <t>mat</t>
  </si>
  <si>
    <t>lokale</t>
  </si>
  <si>
    <t>Tekniker</t>
  </si>
  <si>
    <t>priser</t>
  </si>
  <si>
    <t>Lokale</t>
  </si>
  <si>
    <t>Drikke</t>
  </si>
  <si>
    <t>pizza</t>
  </si>
  <si>
    <t>premier</t>
  </si>
  <si>
    <t>Produksjon av bar</t>
  </si>
  <si>
    <t>leie lyd/lys</t>
  </si>
  <si>
    <t>Transport</t>
  </si>
  <si>
    <t>hotell</t>
  </si>
  <si>
    <t>Hotell</t>
  </si>
  <si>
    <t>Flybilett</t>
  </si>
  <si>
    <t>vakt</t>
  </si>
  <si>
    <t>billetter</t>
  </si>
  <si>
    <t>lerret</t>
  </si>
  <si>
    <t>pensler</t>
  </si>
  <si>
    <t>maling</t>
  </si>
  <si>
    <t>Fotograf</t>
  </si>
  <si>
    <t>Ramme</t>
  </si>
  <si>
    <t>Print bilett</t>
  </si>
  <si>
    <t>Premie</t>
  </si>
  <si>
    <t>Musikere</t>
  </si>
  <si>
    <t>Plakat</t>
  </si>
  <si>
    <t>Bukett</t>
  </si>
  <si>
    <t>Nei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</si>
</sst>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[$ kr]"/>
  </numFmts>
  <fonts count="6">
    <font>
      <sz val="11.0"/>
      <color theme="1"/>
      <name val="Calibri"/>
      <scheme val="minor"/>
    </font>
    <font>
      <b/>
      <sz val="11.0"/>
      <color rgb="FF7030A0"/>
      <name val="Calibri"/>
    </font>
    <font/>
    <font>
      <sz val="11.0"/>
      <color theme="1"/>
      <name val="Calibri"/>
    </font>
    <font>
      <b/>
      <sz val="11.0"/>
      <color theme="1"/>
      <name val="Calibri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CCFFFF"/>
        <bgColor rgb="FFCCFFFF"/>
      </patternFill>
    </fill>
    <fill>
      <patternFill patternType="solid">
        <fgColor rgb="FFD8D8D8"/>
        <bgColor rgb="FFD8D8D8"/>
      </patternFill>
    </fill>
  </fills>
  <borders count="34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5" fillId="2" fontId="3" numFmtId="0" xfId="0" applyAlignment="1" applyBorder="1" applyFont="1">
      <alignment horizontal="left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2" fontId="4" numFmtId="0" xfId="0" applyBorder="1" applyFont="1"/>
    <xf borderId="14" fillId="2" fontId="3" numFmtId="0" xfId="0" applyBorder="1" applyFont="1"/>
    <xf borderId="15" fillId="2" fontId="3" numFmtId="0" xfId="0" applyBorder="1" applyFont="1"/>
    <xf borderId="16" fillId="2" fontId="3" numFmtId="0" xfId="0" applyBorder="1" applyFont="1"/>
    <xf borderId="17" fillId="2" fontId="4" numFmtId="0" xfId="0" applyAlignment="1" applyBorder="1" applyFont="1">
      <alignment horizontal="center"/>
    </xf>
    <xf borderId="18" fillId="0" fontId="2" numFmtId="0" xfId="0" applyBorder="1" applyFont="1"/>
    <xf borderId="19" fillId="0" fontId="2" numFmtId="0" xfId="0" applyBorder="1" applyFont="1"/>
    <xf borderId="20" fillId="2" fontId="3" numFmtId="0" xfId="0" applyBorder="1" applyFont="1"/>
    <xf borderId="21" fillId="2" fontId="3" numFmtId="0" xfId="0" applyBorder="1" applyFont="1"/>
    <xf borderId="17" fillId="2" fontId="3" numFmtId="0" xfId="0" applyAlignment="1" applyBorder="1" applyFont="1">
      <alignment horizontal="center" shrinkToFit="0" wrapText="1"/>
    </xf>
    <xf borderId="14" fillId="2" fontId="4" numFmtId="0" xfId="0" applyBorder="1" applyFont="1"/>
    <xf borderId="16" fillId="2" fontId="3" numFmtId="164" xfId="0" applyAlignment="1" applyBorder="1" applyFont="1" applyNumberFormat="1">
      <alignment readingOrder="0"/>
    </xf>
    <xf borderId="17" fillId="2" fontId="3" numFmtId="0" xfId="0" applyAlignment="1" applyBorder="1" applyFont="1">
      <alignment horizontal="center"/>
    </xf>
    <xf borderId="16" fillId="2" fontId="3" numFmtId="164" xfId="0" applyBorder="1" applyFont="1" applyNumberFormat="1"/>
    <xf borderId="15" fillId="2" fontId="3" numFmtId="0" xfId="0" applyAlignment="1" applyBorder="1" applyFont="1">
      <alignment readingOrder="0"/>
    </xf>
    <xf borderId="22" fillId="2" fontId="3" numFmtId="0" xfId="0" applyAlignment="1" applyBorder="1" applyFont="1">
      <alignment readingOrder="0"/>
    </xf>
    <xf borderId="23" fillId="2" fontId="3" numFmtId="164" xfId="0" applyAlignment="1" applyBorder="1" applyFont="1" applyNumberFormat="1">
      <alignment readingOrder="0"/>
    </xf>
    <xf borderId="21" fillId="2" fontId="3" numFmtId="164" xfId="0" applyBorder="1" applyFont="1" applyNumberFormat="1"/>
    <xf borderId="24" fillId="2" fontId="3" numFmtId="0" xfId="0" applyBorder="1" applyFont="1"/>
    <xf borderId="25" fillId="2" fontId="3" numFmtId="0" xfId="0" applyAlignment="1" applyBorder="1" applyFont="1">
      <alignment readingOrder="0"/>
    </xf>
    <xf borderId="25" fillId="2" fontId="3" numFmtId="164" xfId="0" applyAlignment="1" applyBorder="1" applyFont="1" applyNumberFormat="1">
      <alignment readingOrder="0"/>
    </xf>
    <xf borderId="19" fillId="2" fontId="3" numFmtId="0" xfId="0" applyBorder="1" applyFont="1"/>
    <xf borderId="0" fillId="2" fontId="5" numFmtId="0" xfId="0" applyFont="1"/>
    <xf borderId="25" fillId="2" fontId="3" numFmtId="0" xfId="0" applyBorder="1" applyFont="1"/>
    <xf borderId="25" fillId="2" fontId="3" numFmtId="164" xfId="0" applyBorder="1" applyFont="1" applyNumberFormat="1"/>
    <xf borderId="26" fillId="2" fontId="3" numFmtId="0" xfId="0" applyBorder="1" applyFont="1"/>
    <xf borderId="25" fillId="0" fontId="3" numFmtId="0" xfId="0" applyBorder="1" applyFont="1"/>
    <xf borderId="25" fillId="3" fontId="3" numFmtId="0" xfId="0" applyBorder="1" applyFill="1" applyFont="1"/>
    <xf borderId="25" fillId="3" fontId="3" numFmtId="0" xfId="0" applyAlignment="1" applyBorder="1" applyFont="1">
      <alignment readingOrder="0"/>
    </xf>
    <xf borderId="27" fillId="0" fontId="3" numFmtId="0" xfId="0" applyBorder="1" applyFont="1"/>
    <xf borderId="28" fillId="3" fontId="3" numFmtId="0" xfId="0" applyBorder="1" applyFont="1"/>
    <xf borderId="29" fillId="0" fontId="4" numFmtId="0" xfId="0" applyBorder="1" applyFont="1"/>
    <xf borderId="30" fillId="0" fontId="3" numFmtId="0" xfId="0" applyBorder="1" applyFont="1"/>
    <xf borderId="31" fillId="0" fontId="3" numFmtId="0" xfId="0" applyBorder="1" applyFont="1"/>
    <xf borderId="32" fillId="0" fontId="3" numFmtId="0" xfId="0" applyBorder="1" applyFont="1"/>
    <xf borderId="25" fillId="0" fontId="3" numFmtId="0" xfId="0" applyAlignment="1" applyBorder="1" applyFont="1">
      <alignment horizontal="left" readingOrder="0"/>
    </xf>
    <xf borderId="0" fillId="0" fontId="3" numFmtId="0" xfId="0" applyAlignment="1" applyFont="1">
      <alignment horizontal="center" shrinkToFit="0" wrapText="1"/>
    </xf>
    <xf borderId="29" fillId="0" fontId="3" numFmtId="0" xfId="0" applyAlignment="1" applyBorder="1" applyFont="1">
      <alignment horizontal="center" vertical="center"/>
    </xf>
    <xf borderId="33" fillId="0" fontId="3" numFmtId="0" xfId="0" applyAlignment="1" applyBorder="1" applyFont="1">
      <alignment horizontal="center" shrinkToFit="0" wrapText="1"/>
    </xf>
    <xf borderId="25" fillId="0" fontId="3" numFmtId="0" xfId="0" applyAlignment="1" applyBorder="1" applyFont="1">
      <alignment readingOrder="0"/>
    </xf>
    <xf borderId="27" fillId="0" fontId="3" numFmtId="0" xfId="0" applyAlignment="1" applyBorder="1" applyFont="1">
      <alignment readingOrder="0"/>
    </xf>
    <xf borderId="28" fillId="3" fontId="3" numFmtId="0" xfId="0" applyAlignment="1" applyBorder="1" applyFont="1">
      <alignment readingOrder="0"/>
    </xf>
    <xf borderId="29" fillId="0" fontId="3" numFmtId="0" xfId="0" applyBorder="1" applyFont="1"/>
    <xf borderId="31" fillId="0" fontId="3" numFmtId="0" xfId="0" applyAlignment="1" applyBorder="1" applyFont="1">
      <alignment readingOrder="0"/>
    </xf>
    <xf borderId="30" fillId="0" fontId="3" numFmtId="0" xfId="0" applyAlignment="1" applyBorder="1" applyFont="1">
      <alignment readingOrder="0"/>
    </xf>
    <xf borderId="27" fillId="3" fontId="3" numFmtId="0" xfId="0" applyAlignment="1" applyBorder="1" applyFont="1">
      <alignment readingOrder="0"/>
    </xf>
    <xf borderId="27" fillId="3" fontId="3" numFmtId="0" xfId="0" applyBorder="1" applyFont="1"/>
    <xf borderId="25" fillId="3" fontId="3" numFmtId="4" xfId="0" applyAlignment="1" applyBorder="1" applyFont="1" applyNumberFormat="1">
      <alignment readingOrder="0"/>
    </xf>
    <xf borderId="30" fillId="0" fontId="3" numFmtId="4" xfId="0" applyBorder="1" applyFont="1" applyNumberFormat="1"/>
    <xf borderId="31" fillId="0" fontId="3" numFmtId="4" xfId="0" applyBorder="1" applyFont="1" applyNumberFormat="1"/>
    <xf borderId="25" fillId="3" fontId="3" numFmtId="164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0.xml"/><Relationship Id="rId18" Type="http://customschemas.google.com/relationships/workbookmetadata" Target="metadata"/><Relationship Id="rId8" Type="http://schemas.openxmlformats.org/officeDocument/2006/relationships/worksheet" Target="worksheets/sheet5.xml"/><Relationship Id="rId3" Type="http://schemas.openxmlformats.org/officeDocument/2006/relationships/sharedStrings" Target="sharedStrings.xml"/><Relationship Id="rId21" Type="http://schemas.openxmlformats.org/officeDocument/2006/relationships/customXml" Target="../customXml/item3.xml"/><Relationship Id="rId12" Type="http://schemas.openxmlformats.org/officeDocument/2006/relationships/worksheet" Target="worksheets/sheet9.xml"/><Relationship Id="rId17" Type="http://schemas.openxmlformats.org/officeDocument/2006/relationships/worksheet" Target="worksheets/sheet14.xml"/><Relationship Id="rId7" Type="http://schemas.openxmlformats.org/officeDocument/2006/relationships/worksheet" Target="worksheets/sheet4.xml"/><Relationship Id="rId2" Type="http://schemas.openxmlformats.org/officeDocument/2006/relationships/styles" Target="styles.xml"/><Relationship Id="rId16" Type="http://schemas.openxmlformats.org/officeDocument/2006/relationships/worksheet" Target="worksheets/sheet13.xml"/><Relationship Id="rId20" Type="http://schemas.openxmlformats.org/officeDocument/2006/relationships/customXml" Target="../customXml/item2.xml"/><Relationship Id="rId11" Type="http://schemas.openxmlformats.org/officeDocument/2006/relationships/worksheet" Target="worksheets/sheet8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15" Type="http://schemas.openxmlformats.org/officeDocument/2006/relationships/worksheet" Target="worksheets/sheet12.xml"/><Relationship Id="rId5" Type="http://schemas.openxmlformats.org/officeDocument/2006/relationships/worksheet" Target="worksheets/sheet2.xml"/><Relationship Id="rId10" Type="http://schemas.openxmlformats.org/officeDocument/2006/relationships/worksheet" Target="worksheets/sheet7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0"/>
    <col customWidth="1" min="2" max="2" width="28.71"/>
    <col customWidth="1" min="3" max="3" width="12.86"/>
    <col customWidth="1" min="4" max="26" width="11.43"/>
  </cols>
  <sheetData>
    <row r="1">
      <c r="A1" s="1" t="s">
        <v>0</v>
      </c>
      <c r="B1" s="2"/>
      <c r="C1" s="2"/>
      <c r="D1" s="2"/>
      <c r="E1" s="2"/>
      <c r="F1" s="3"/>
      <c r="G1" s="4"/>
      <c r="H1" s="4"/>
      <c r="I1" s="4"/>
      <c r="J1" s="4"/>
      <c r="K1" s="4"/>
      <c r="L1" s="4"/>
      <c r="M1" s="4"/>
      <c r="N1" s="4"/>
      <c r="O1" s="4"/>
      <c r="P1" s="4"/>
    </row>
    <row r="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>
      <c r="A3" s="5" t="s">
        <v>1</v>
      </c>
      <c r="B3" s="6"/>
      <c r="C3" s="6"/>
      <c r="D3" s="6"/>
      <c r="E3" s="6"/>
      <c r="F3" s="7"/>
      <c r="G3" s="4"/>
      <c r="H3" s="4"/>
      <c r="I3" s="4"/>
      <c r="J3" s="4"/>
      <c r="K3" s="4"/>
      <c r="L3" s="4"/>
      <c r="M3" s="4"/>
      <c r="N3" s="4"/>
      <c r="O3" s="4"/>
      <c r="P3" s="4"/>
    </row>
    <row r="4">
      <c r="A4" s="8"/>
      <c r="F4" s="9"/>
      <c r="G4" s="4"/>
      <c r="H4" s="4"/>
      <c r="I4" s="4"/>
      <c r="J4" s="4"/>
      <c r="K4" s="4"/>
      <c r="L4" s="4"/>
      <c r="M4" s="4"/>
      <c r="N4" s="4"/>
      <c r="O4" s="4"/>
      <c r="P4" s="4"/>
    </row>
    <row r="5">
      <c r="A5" s="8"/>
      <c r="F5" s="9"/>
      <c r="G5" s="4"/>
      <c r="H5" s="4"/>
      <c r="I5" s="4"/>
      <c r="J5" s="4"/>
      <c r="K5" s="4"/>
      <c r="L5" s="4"/>
      <c r="M5" s="4"/>
      <c r="N5" s="4"/>
      <c r="O5" s="4"/>
      <c r="P5" s="4"/>
    </row>
    <row r="6">
      <c r="A6" s="8"/>
      <c r="F6" s="9"/>
      <c r="G6" s="4"/>
      <c r="H6" s="4"/>
      <c r="I6" s="4"/>
      <c r="J6" s="4"/>
      <c r="K6" s="4"/>
      <c r="L6" s="4"/>
      <c r="M6" s="4"/>
      <c r="N6" s="4"/>
      <c r="O6" s="4"/>
      <c r="P6" s="4"/>
    </row>
    <row r="7">
      <c r="A7" s="8"/>
      <c r="F7" s="9"/>
      <c r="G7" s="4"/>
      <c r="H7" s="4"/>
      <c r="I7" s="4"/>
      <c r="J7" s="4"/>
      <c r="K7" s="4"/>
      <c r="L7" s="4"/>
      <c r="M7" s="4"/>
      <c r="N7" s="4"/>
      <c r="O7" s="4"/>
      <c r="P7" s="4"/>
    </row>
    <row r="8">
      <c r="A8" s="10"/>
      <c r="B8" s="11"/>
      <c r="C8" s="11"/>
      <c r="D8" s="11"/>
      <c r="E8" s="11"/>
      <c r="F8" s="12"/>
      <c r="G8" s="4"/>
      <c r="H8" s="4"/>
      <c r="I8" s="4"/>
      <c r="J8" s="4"/>
      <c r="K8" s="4"/>
      <c r="L8" s="4"/>
      <c r="M8" s="4"/>
      <c r="N8" s="4"/>
      <c r="O8" s="4"/>
      <c r="P8" s="4"/>
    </row>
    <row r="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>
      <c r="A10" s="13" t="s">
        <v>2</v>
      </c>
      <c r="B10" s="14" t="s">
        <v>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>
      <c r="A11" s="15" t="s">
        <v>4</v>
      </c>
      <c r="B11" s="16" t="s">
        <v>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>
      <c r="A12" s="15" t="s">
        <v>6</v>
      </c>
      <c r="B12" s="16" t="s">
        <v>7</v>
      </c>
      <c r="C12" s="4"/>
      <c r="D12" s="4"/>
      <c r="E12" s="4"/>
      <c r="F12" s="4"/>
      <c r="G12" s="17"/>
      <c r="H12" s="18"/>
      <c r="I12" s="18"/>
      <c r="J12" s="18"/>
      <c r="K12" s="18"/>
      <c r="L12" s="18"/>
      <c r="M12" s="18"/>
      <c r="N12" s="19"/>
      <c r="O12" s="4"/>
      <c r="P12" s="4"/>
    </row>
    <row r="13">
      <c r="A13" s="20" t="s">
        <v>8</v>
      </c>
      <c r="B13" s="21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ht="33.0" customHeight="1">
      <c r="A14" s="4"/>
      <c r="B14" s="4"/>
      <c r="C14" s="4"/>
      <c r="D14" s="4"/>
      <c r="E14" s="4"/>
      <c r="F14" s="4"/>
      <c r="G14" s="22"/>
      <c r="H14" s="18"/>
      <c r="I14" s="18"/>
      <c r="J14" s="18"/>
      <c r="K14" s="18"/>
      <c r="L14" s="18"/>
      <c r="M14" s="18"/>
      <c r="N14" s="19"/>
      <c r="O14" s="4"/>
      <c r="P14" s="4"/>
    </row>
    <row r="15">
      <c r="A15" s="13" t="s">
        <v>9</v>
      </c>
      <c r="B15" s="23" t="s">
        <v>10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>
      <c r="A16" s="15" t="s">
        <v>11</v>
      </c>
      <c r="B16" s="24">
        <v>17500.0</v>
      </c>
      <c r="C16" s="4"/>
      <c r="D16" s="4"/>
      <c r="E16" s="4"/>
      <c r="F16" s="4"/>
      <c r="G16" s="25"/>
      <c r="H16" s="18"/>
      <c r="I16" s="18"/>
      <c r="J16" s="18"/>
      <c r="K16" s="18"/>
      <c r="L16" s="18"/>
      <c r="M16" s="18"/>
      <c r="N16" s="19"/>
      <c r="O16" s="4"/>
      <c r="P16" s="4"/>
    </row>
    <row r="17">
      <c r="A17" s="15" t="s">
        <v>12</v>
      </c>
      <c r="B17" s="26">
        <v>10000.0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>
      <c r="A18" s="15" t="s">
        <v>13</v>
      </c>
      <c r="B18" s="24">
        <v>36200.0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ht="55.5" customHeight="1">
      <c r="A19" s="27" t="s">
        <v>14</v>
      </c>
      <c r="B19" s="26">
        <v>25000.0</v>
      </c>
      <c r="C19" s="4"/>
      <c r="D19" s="4"/>
      <c r="E19" s="4"/>
      <c r="F19" s="4"/>
      <c r="G19" s="22"/>
      <c r="H19" s="18"/>
      <c r="I19" s="18"/>
      <c r="J19" s="18"/>
      <c r="K19" s="18"/>
      <c r="L19" s="18"/>
      <c r="M19" s="18"/>
      <c r="N19" s="19"/>
      <c r="O19" s="4"/>
      <c r="P19" s="4"/>
    </row>
    <row r="20">
      <c r="A20" s="15" t="s">
        <v>15</v>
      </c>
      <c r="B20" s="24">
        <v>5000.0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ht="15.75" customHeight="1">
      <c r="A21" s="27" t="s">
        <v>16</v>
      </c>
      <c r="B21" s="24">
        <v>6000.0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ht="15.75" customHeight="1">
      <c r="A22" s="27" t="s">
        <v>17</v>
      </c>
      <c r="B22" s="24">
        <v>36483.46</v>
      </c>
      <c r="C22" s="4"/>
      <c r="D22" s="4"/>
      <c r="E22" s="4"/>
      <c r="F22" s="4"/>
      <c r="G22" s="25"/>
      <c r="H22" s="18"/>
      <c r="I22" s="18"/>
      <c r="J22" s="18"/>
      <c r="K22" s="18"/>
      <c r="L22" s="18"/>
      <c r="M22" s="18"/>
      <c r="N22" s="19"/>
      <c r="O22" s="4"/>
      <c r="P22" s="4"/>
    </row>
    <row r="23" ht="15.75" customHeight="1">
      <c r="A23" s="27" t="s">
        <v>18</v>
      </c>
      <c r="B23" s="24">
        <v>33483.46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ht="15.75" customHeight="1">
      <c r="A24" s="27" t="s">
        <v>19</v>
      </c>
      <c r="B24" s="24">
        <v>352280.8</v>
      </c>
      <c r="C24" s="4"/>
      <c r="D24" s="4"/>
      <c r="E24" s="4"/>
      <c r="F24" s="4"/>
      <c r="G24" s="25"/>
      <c r="H24" s="18"/>
      <c r="I24" s="18"/>
      <c r="J24" s="18"/>
      <c r="K24" s="18"/>
      <c r="L24" s="18"/>
      <c r="M24" s="18"/>
      <c r="N24" s="19"/>
      <c r="O24" s="4"/>
      <c r="P24" s="4"/>
    </row>
    <row r="25" ht="15.75" customHeight="1">
      <c r="A25" s="27" t="s">
        <v>20</v>
      </c>
      <c r="B25" s="24">
        <v>28720.0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ht="15.75" customHeight="1">
      <c r="A26" s="27" t="s">
        <v>21</v>
      </c>
      <c r="B26" s="24">
        <v>6000.0</v>
      </c>
      <c r="C26" s="4"/>
      <c r="D26" s="4"/>
      <c r="E26" s="4"/>
      <c r="F26" s="4"/>
      <c r="G26" s="25"/>
      <c r="H26" s="18"/>
      <c r="I26" s="18"/>
      <c r="J26" s="18"/>
      <c r="K26" s="18"/>
      <c r="L26" s="18"/>
      <c r="M26" s="18"/>
      <c r="N26" s="19"/>
      <c r="O26" s="4"/>
      <c r="P26" s="4"/>
    </row>
    <row r="27" ht="15.75" customHeight="1">
      <c r="A27" s="28" t="s">
        <v>22</v>
      </c>
      <c r="B27" s="29">
        <v>6400.0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ht="15.75" customHeight="1">
      <c r="A28" s="28" t="s">
        <v>23</v>
      </c>
      <c r="B28" s="29">
        <v>66315.5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ht="15.75" customHeight="1">
      <c r="A29" s="20" t="s">
        <v>24</v>
      </c>
      <c r="B29" s="30">
        <f>SUM(B16:B28)</f>
        <v>629383.22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ht="15.75" customHeight="1">
      <c r="A30" s="31"/>
      <c r="B30" s="3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ht="15.75" customHeight="1">
      <c r="A31" s="32" t="s">
        <v>25</v>
      </c>
      <c r="B31" s="33">
        <v>475850.0</v>
      </c>
      <c r="C31" s="3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ht="15.75" customHeight="1">
      <c r="A32" s="35"/>
      <c r="B32" s="3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ht="15.75" customHeight="1">
      <c r="A33" s="36" t="s">
        <v>26</v>
      </c>
      <c r="B33" s="37">
        <f>SUM(B29-475850)</f>
        <v>153533.22</v>
      </c>
      <c r="C33" s="3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ht="15.75" customHeight="1">
      <c r="A34" s="38"/>
      <c r="B34" s="3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9">
    <mergeCell ref="G24:N24"/>
    <mergeCell ref="G26:N26"/>
    <mergeCell ref="A1:F1"/>
    <mergeCell ref="A3:F8"/>
    <mergeCell ref="G12:N12"/>
    <mergeCell ref="G14:N14"/>
    <mergeCell ref="G16:N16"/>
    <mergeCell ref="G19:N19"/>
    <mergeCell ref="G22:N22"/>
  </mergeCells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43"/>
    <col customWidth="1" min="2" max="2" width="23.57"/>
    <col customWidth="1" min="3" max="3" width="20.29"/>
    <col customWidth="1" min="4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25.0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1">
        <v>98250.0</v>
      </c>
      <c r="C5" s="40"/>
      <c r="D5" s="40"/>
      <c r="E5" s="40"/>
    </row>
    <row r="6">
      <c r="A6" s="39" t="s">
        <v>36</v>
      </c>
      <c r="B6" s="41">
        <v>0.0</v>
      </c>
      <c r="C6" s="40"/>
      <c r="D6" s="40"/>
      <c r="E6" s="40"/>
    </row>
    <row r="7">
      <c r="A7" s="42" t="s">
        <v>37</v>
      </c>
      <c r="B7" s="54">
        <v>0.0</v>
      </c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56</v>
      </c>
      <c r="B12" s="60">
        <v>52278.8</v>
      </c>
      <c r="C12" s="40"/>
      <c r="D12" s="40"/>
      <c r="E12" s="40"/>
    </row>
    <row r="13">
      <c r="A13" s="52" t="s">
        <v>57</v>
      </c>
      <c r="B13" s="41">
        <v>315000.0</v>
      </c>
      <c r="C13" s="40"/>
      <c r="D13" s="40"/>
      <c r="E13" s="40"/>
    </row>
    <row r="14">
      <c r="A14" s="44" t="s">
        <v>41</v>
      </c>
      <c r="B14" s="61">
        <f>SUM(B12:B13)</f>
        <v>367278.8</v>
      </c>
      <c r="C14" s="46"/>
      <c r="D14" s="47"/>
      <c r="E14" s="39"/>
    </row>
    <row r="16">
      <c r="A16" s="55" t="s">
        <v>26</v>
      </c>
      <c r="B16" s="62">
        <f>SUM(B14-B5)</f>
        <v>269028.8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14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30.0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>
        <f>sum(300*30)</f>
        <v>9000</v>
      </c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45</v>
      </c>
      <c r="B12" s="40">
        <f>sum(50*130/2)</f>
        <v>3250</v>
      </c>
      <c r="C12" s="40"/>
      <c r="D12" s="40"/>
      <c r="E12" s="40"/>
    </row>
    <row r="13">
      <c r="A13" s="52" t="s">
        <v>44</v>
      </c>
      <c r="B13" s="40">
        <f>sum(729*30)</f>
        <v>21870</v>
      </c>
      <c r="C13" s="40"/>
      <c r="D13" s="40"/>
      <c r="E13" s="40"/>
    </row>
    <row r="14">
      <c r="A14" s="53" t="s">
        <v>58</v>
      </c>
      <c r="B14" s="43">
        <f>600*6</f>
        <v>3600</v>
      </c>
      <c r="C14" s="43"/>
      <c r="D14" s="40"/>
      <c r="E14" s="40"/>
    </row>
    <row r="15">
      <c r="A15" s="44" t="s">
        <v>41</v>
      </c>
      <c r="B15" s="45">
        <f>SUM(B12:B14)</f>
        <v>28720</v>
      </c>
      <c r="C15" s="46"/>
      <c r="D15" s="47"/>
      <c r="E15" s="39"/>
    </row>
    <row r="17">
      <c r="A17" s="55" t="s">
        <v>26</v>
      </c>
      <c r="B17" s="46">
        <f>SUM(B15-B5)</f>
        <v>19720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7.71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50.0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1">
        <v>0.0</v>
      </c>
      <c r="C4" s="40"/>
      <c r="D4" s="40"/>
      <c r="E4" s="40"/>
    </row>
    <row r="5">
      <c r="A5" s="39" t="s">
        <v>35</v>
      </c>
      <c r="B5" s="41">
        <v>0.0</v>
      </c>
      <c r="C5" s="40"/>
      <c r="D5" s="40"/>
      <c r="E5" s="40"/>
    </row>
    <row r="6">
      <c r="A6" s="39" t="s">
        <v>36</v>
      </c>
      <c r="B6" s="41">
        <v>0.0</v>
      </c>
      <c r="C6" s="40"/>
      <c r="D6" s="40"/>
      <c r="E6" s="40"/>
    </row>
    <row r="7">
      <c r="A7" s="42" t="s">
        <v>37</v>
      </c>
      <c r="B7" s="54">
        <v>0.0</v>
      </c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44</v>
      </c>
      <c r="B12" s="41">
        <v>4500.0</v>
      </c>
      <c r="C12" s="40"/>
      <c r="D12" s="40"/>
      <c r="E12" s="40"/>
    </row>
    <row r="13">
      <c r="A13" s="52" t="s">
        <v>59</v>
      </c>
      <c r="B13" s="41">
        <v>1500.0</v>
      </c>
      <c r="C13" s="40"/>
      <c r="D13" s="40"/>
      <c r="E13" s="40"/>
    </row>
    <row r="14">
      <c r="A14" s="44" t="s">
        <v>41</v>
      </c>
      <c r="B14" s="45">
        <f>SUM(B12,B13)</f>
        <v>6000</v>
      </c>
      <c r="C14" s="46"/>
      <c r="D14" s="47"/>
      <c r="E14" s="39"/>
    </row>
    <row r="16">
      <c r="A16" s="55" t="s">
        <v>26</v>
      </c>
      <c r="B16" s="46">
        <f>SUM(B14)</f>
        <v>6000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0.57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10.0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60</v>
      </c>
      <c r="B12" s="40">
        <f>150*30</f>
        <v>4500</v>
      </c>
      <c r="C12" s="40"/>
      <c r="D12" s="40"/>
      <c r="E12" s="40"/>
    </row>
    <row r="13">
      <c r="A13" s="52" t="s">
        <v>61</v>
      </c>
      <c r="B13" s="41">
        <f>130*10</f>
        <v>1300</v>
      </c>
      <c r="C13" s="40"/>
      <c r="D13" s="40"/>
      <c r="E13" s="40"/>
    </row>
    <row r="14">
      <c r="A14" s="53" t="s">
        <v>62</v>
      </c>
      <c r="B14" s="43">
        <f>120*5</f>
        <v>600</v>
      </c>
      <c r="C14" s="43"/>
      <c r="D14" s="40"/>
      <c r="E14" s="40"/>
    </row>
    <row r="15">
      <c r="A15" s="44" t="s">
        <v>41</v>
      </c>
      <c r="B15" s="45">
        <f>SUM(B12,B13,B14)</f>
        <v>6400</v>
      </c>
      <c r="C15" s="46"/>
      <c r="D15" s="47"/>
      <c r="E15" s="39"/>
    </row>
    <row r="17">
      <c r="A17" s="55" t="s">
        <v>26</v>
      </c>
      <c r="B17" s="46">
        <f>SUM(B15)</f>
        <v>6400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1.71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0"/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1">
        <v>342800.0</v>
      </c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>
        <f>SUM(B4)</f>
        <v>342800</v>
      </c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56</v>
      </c>
      <c r="B12" s="41">
        <v>53136.0</v>
      </c>
      <c r="C12" s="40"/>
      <c r="D12" s="40"/>
      <c r="E12" s="40"/>
    </row>
    <row r="13">
      <c r="A13" s="52" t="s">
        <v>63</v>
      </c>
      <c r="B13" s="63">
        <v>2250.0</v>
      </c>
      <c r="C13" s="40"/>
      <c r="D13" s="40"/>
      <c r="E13" s="40"/>
    </row>
    <row r="14">
      <c r="A14" s="53" t="s">
        <v>64</v>
      </c>
      <c r="B14" s="58">
        <v>69.5</v>
      </c>
      <c r="C14" s="59"/>
      <c r="D14" s="40"/>
      <c r="E14" s="40"/>
    </row>
    <row r="15">
      <c r="A15" s="53" t="s">
        <v>65</v>
      </c>
      <c r="B15" s="58">
        <v>590.0</v>
      </c>
      <c r="C15" s="59"/>
      <c r="D15" s="40"/>
      <c r="E15" s="40"/>
    </row>
    <row r="16">
      <c r="A16" s="53" t="s">
        <v>48</v>
      </c>
      <c r="B16" s="58">
        <v>2500.0</v>
      </c>
      <c r="C16" s="59"/>
      <c r="D16" s="40"/>
      <c r="E16" s="40"/>
    </row>
    <row r="17">
      <c r="A17" s="53" t="s">
        <v>66</v>
      </c>
      <c r="B17" s="58">
        <v>2395.0</v>
      </c>
      <c r="C17" s="59"/>
      <c r="D17" s="40"/>
      <c r="E17" s="40"/>
    </row>
    <row r="18">
      <c r="A18" s="53" t="s">
        <v>67</v>
      </c>
      <c r="B18" s="58">
        <v>5000.0</v>
      </c>
      <c r="C18" s="59"/>
      <c r="D18" s="40"/>
      <c r="E18" s="40"/>
    </row>
    <row r="19">
      <c r="A19" s="53" t="s">
        <v>68</v>
      </c>
      <c r="B19" s="58">
        <v>200.0</v>
      </c>
      <c r="C19" s="59"/>
      <c r="D19" s="40"/>
      <c r="E19" s="40"/>
    </row>
    <row r="20">
      <c r="A20" s="53" t="s">
        <v>69</v>
      </c>
      <c r="B20" s="54">
        <v>175.0</v>
      </c>
      <c r="C20" s="43"/>
      <c r="D20" s="40"/>
      <c r="E20" s="40"/>
    </row>
    <row r="21">
      <c r="A21" s="44" t="s">
        <v>41</v>
      </c>
      <c r="B21" s="45">
        <f>SUM(B12:B20)</f>
        <v>66315.5</v>
      </c>
      <c r="C21" s="46"/>
      <c r="D21" s="47"/>
      <c r="E21" s="39"/>
    </row>
    <row r="23">
      <c r="A23" s="55" t="s">
        <v>26</v>
      </c>
      <c r="B23" s="56" t="s">
        <v>70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3" width="11.43"/>
    <col customWidth="1" min="4" max="4" width="15.29"/>
    <col customWidth="1" min="5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35.0</v>
      </c>
    </row>
    <row r="3">
      <c r="A3" s="40"/>
      <c r="B3" s="40"/>
      <c r="C3" s="40"/>
      <c r="D3" s="40"/>
      <c r="E3" s="40"/>
      <c r="G3" s="39" t="s">
        <v>33</v>
      </c>
      <c r="H3" s="41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 ht="14.25" customHeight="1">
      <c r="A12" s="48" t="s">
        <v>40</v>
      </c>
      <c r="B12" s="41">
        <v>17500.0</v>
      </c>
      <c r="C12" s="40"/>
      <c r="D12" s="40"/>
      <c r="E12" s="40"/>
      <c r="G12" s="49"/>
    </row>
    <row r="13">
      <c r="A13" s="44" t="s">
        <v>41</v>
      </c>
      <c r="B13" s="45">
        <f>SUM(B12)</f>
        <v>17500</v>
      </c>
      <c r="C13" s="46"/>
      <c r="D13" s="47"/>
      <c r="E13" s="39"/>
    </row>
    <row r="15" ht="18.0" customHeight="1">
      <c r="A15" s="50" t="s">
        <v>26</v>
      </c>
      <c r="B15" s="51">
        <f>SUM(B13)</f>
        <v>17500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2">
    <mergeCell ref="G12:H12"/>
    <mergeCell ref="B15:D15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43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0"/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42</v>
      </c>
      <c r="B12" s="41">
        <v>3000.0</v>
      </c>
      <c r="C12" s="40"/>
      <c r="D12" s="40"/>
      <c r="E12" s="40"/>
    </row>
    <row r="13">
      <c r="A13" s="52" t="s">
        <v>43</v>
      </c>
      <c r="B13" s="41">
        <v>5000.0</v>
      </c>
      <c r="C13" s="40"/>
      <c r="D13" s="40"/>
      <c r="E13" s="40"/>
    </row>
    <row r="14">
      <c r="A14" s="53" t="s">
        <v>44</v>
      </c>
      <c r="B14" s="54">
        <v>2000.0</v>
      </c>
      <c r="C14" s="43"/>
      <c r="D14" s="40"/>
      <c r="E14" s="40"/>
    </row>
    <row r="15">
      <c r="A15" s="44" t="s">
        <v>41</v>
      </c>
      <c r="B15" s="45">
        <f>SUM(B12:B14)</f>
        <v>10000</v>
      </c>
      <c r="C15" s="46"/>
      <c r="D15" s="47"/>
      <c r="E15" s="39"/>
    </row>
    <row r="17">
      <c r="A17" s="55" t="s">
        <v>26</v>
      </c>
      <c r="B17" s="56">
        <v>10000.0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3.86"/>
    <col customWidth="1" min="3" max="3" width="11.43"/>
    <col customWidth="1" min="4" max="4" width="18.14"/>
    <col customWidth="1" min="5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30.0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>
        <f>sum(200*30)</f>
        <v>6000</v>
      </c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57">
        <v>6000.0</v>
      </c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45</v>
      </c>
      <c r="B12" s="41">
        <v>6000.0</v>
      </c>
      <c r="C12" s="40"/>
      <c r="D12" s="40"/>
      <c r="E12" s="40"/>
    </row>
    <row r="13">
      <c r="A13" s="52" t="s">
        <v>40</v>
      </c>
      <c r="B13" s="40">
        <f>SUM(760*30+80*30)</f>
        <v>25200</v>
      </c>
      <c r="C13" s="40"/>
      <c r="D13" s="40"/>
      <c r="E13" s="40"/>
    </row>
    <row r="14">
      <c r="A14" s="53" t="s">
        <v>46</v>
      </c>
      <c r="B14" s="58">
        <v>3000.0</v>
      </c>
      <c r="C14" s="59"/>
      <c r="D14" s="40"/>
      <c r="E14" s="40"/>
    </row>
    <row r="15">
      <c r="A15" s="53" t="s">
        <v>47</v>
      </c>
      <c r="B15" s="54">
        <v>2000.0</v>
      </c>
      <c r="C15" s="43"/>
      <c r="D15" s="40"/>
      <c r="E15" s="40"/>
    </row>
    <row r="16">
      <c r="A16" s="44" t="s">
        <v>41</v>
      </c>
      <c r="B16" s="45">
        <f>SUM(B12:B15)</f>
        <v>36200</v>
      </c>
      <c r="C16" s="46"/>
      <c r="D16" s="47"/>
      <c r="E16" s="39"/>
    </row>
    <row r="18">
      <c r="A18" s="55" t="s">
        <v>26</v>
      </c>
      <c r="B18" s="46">
        <f>SUM(B16-B8)</f>
        <v>30200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57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0"/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48</v>
      </c>
      <c r="B12" s="41">
        <v>10000.0</v>
      </c>
      <c r="C12" s="40"/>
      <c r="D12" s="40"/>
      <c r="E12" s="40"/>
    </row>
    <row r="13">
      <c r="A13" s="52" t="s">
        <v>40</v>
      </c>
      <c r="B13" s="41">
        <v>10000.0</v>
      </c>
      <c r="C13" s="40"/>
      <c r="D13" s="40"/>
      <c r="E13" s="40"/>
    </row>
    <row r="14">
      <c r="A14" s="53" t="s">
        <v>49</v>
      </c>
      <c r="B14" s="54">
        <v>5000.0</v>
      </c>
      <c r="C14" s="43"/>
      <c r="D14" s="40"/>
      <c r="E14" s="40"/>
    </row>
    <row r="15">
      <c r="A15" s="44" t="s">
        <v>41</v>
      </c>
      <c r="B15" s="45">
        <f>SUM(B12:B14)</f>
        <v>25000</v>
      </c>
      <c r="C15" s="46"/>
      <c r="D15" s="47"/>
      <c r="E15" s="39"/>
    </row>
    <row r="17">
      <c r="A17" s="55" t="s">
        <v>26</v>
      </c>
      <c r="B17" s="46">
        <f>SUM(B15)</f>
        <v>25000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57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25.0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50</v>
      </c>
      <c r="B12" s="41">
        <v>3500.0</v>
      </c>
      <c r="C12" s="40"/>
      <c r="D12" s="40"/>
      <c r="E12" s="40"/>
    </row>
    <row r="13">
      <c r="A13" s="52" t="s">
        <v>51</v>
      </c>
      <c r="B13" s="41">
        <v>1500.0</v>
      </c>
      <c r="C13" s="40"/>
      <c r="D13" s="40"/>
      <c r="E13" s="40"/>
    </row>
    <row r="14">
      <c r="A14" s="44" t="s">
        <v>41</v>
      </c>
      <c r="B14" s="45">
        <f>SUM(B12:B13)</f>
        <v>5000</v>
      </c>
      <c r="C14" s="46"/>
      <c r="D14" s="47"/>
      <c r="E14" s="39"/>
    </row>
    <row r="16">
      <c r="A16" s="55" t="s">
        <v>26</v>
      </c>
      <c r="B16" s="46">
        <f>SUM(B14)</f>
        <v>5000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0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60.0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/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/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52</v>
      </c>
      <c r="B12" s="41">
        <v>3000.0</v>
      </c>
      <c r="C12" s="40"/>
      <c r="D12" s="40"/>
      <c r="E12" s="40"/>
    </row>
    <row r="13">
      <c r="A13" s="52" t="s">
        <v>53</v>
      </c>
      <c r="B13" s="41">
        <v>3000.0</v>
      </c>
      <c r="C13" s="40"/>
      <c r="D13" s="40"/>
      <c r="E13" s="40"/>
    </row>
    <row r="14">
      <c r="A14" s="44" t="s">
        <v>41</v>
      </c>
      <c r="B14" s="45">
        <f>SUM(B12:B13)</f>
        <v>6000</v>
      </c>
      <c r="C14" s="46"/>
      <c r="D14" s="47"/>
      <c r="E14" s="39"/>
    </row>
    <row r="16">
      <c r="A16" s="55" t="s">
        <v>26</v>
      </c>
      <c r="B16" s="56">
        <v>6000.0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13.0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>
        <f>SUM(13*500)</f>
        <v>6500</v>
      </c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>
        <f>SUM(B4)</f>
        <v>6500</v>
      </c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54</v>
      </c>
      <c r="B12" s="40">
        <f>SUM(7015,9096,7000)</f>
        <v>23111</v>
      </c>
      <c r="C12" s="40"/>
      <c r="D12" s="40"/>
      <c r="E12" s="40"/>
    </row>
    <row r="13">
      <c r="A13" s="52" t="s">
        <v>55</v>
      </c>
      <c r="B13" s="41">
        <v>10372.46</v>
      </c>
      <c r="C13" s="40"/>
      <c r="D13" s="40"/>
      <c r="E13" s="40"/>
    </row>
    <row r="14">
      <c r="A14" s="44" t="s">
        <v>41</v>
      </c>
      <c r="B14" s="45">
        <f>SUM(B12:B13)</f>
        <v>33483.46</v>
      </c>
      <c r="C14" s="46"/>
      <c r="D14" s="47"/>
      <c r="E14" s="39"/>
    </row>
    <row r="16">
      <c r="A16" s="55" t="s">
        <v>26</v>
      </c>
      <c r="B16" s="46">
        <f>SUM(B14-B8)</f>
        <v>26983.46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6" width="11.43"/>
    <col customWidth="1" min="7" max="7" width="27.29"/>
    <col customWidth="1" min="8" max="26" width="11.43"/>
  </cols>
  <sheetData>
    <row r="1">
      <c r="G1" s="39" t="s">
        <v>27</v>
      </c>
      <c r="H1" s="40"/>
    </row>
    <row r="2">
      <c r="A2" s="39"/>
      <c r="B2" s="39" t="s">
        <v>28</v>
      </c>
      <c r="C2" s="39" t="s">
        <v>29</v>
      </c>
      <c r="D2" s="39" t="s">
        <v>30</v>
      </c>
      <c r="E2" s="39" t="s">
        <v>31</v>
      </c>
      <c r="G2" s="39" t="s">
        <v>32</v>
      </c>
      <c r="H2" s="41">
        <v>13.0</v>
      </c>
    </row>
    <row r="3">
      <c r="A3" s="40"/>
      <c r="B3" s="40"/>
      <c r="C3" s="40"/>
      <c r="D3" s="40"/>
      <c r="E3" s="40"/>
      <c r="G3" s="39" t="s">
        <v>33</v>
      </c>
      <c r="H3" s="40"/>
    </row>
    <row r="4">
      <c r="A4" s="39" t="s">
        <v>34</v>
      </c>
      <c r="B4" s="40">
        <f>SUM(13*500+800)</f>
        <v>7300</v>
      </c>
      <c r="C4" s="40"/>
      <c r="D4" s="40"/>
      <c r="E4" s="40"/>
    </row>
    <row r="5">
      <c r="A5" s="39" t="s">
        <v>35</v>
      </c>
      <c r="B5" s="40"/>
      <c r="C5" s="40"/>
      <c r="D5" s="40"/>
      <c r="E5" s="40"/>
    </row>
    <row r="6">
      <c r="A6" s="39" t="s">
        <v>36</v>
      </c>
      <c r="B6" s="40"/>
      <c r="C6" s="40"/>
      <c r="D6" s="40"/>
      <c r="E6" s="40"/>
    </row>
    <row r="7">
      <c r="A7" s="42" t="s">
        <v>37</v>
      </c>
      <c r="B7" s="43"/>
      <c r="C7" s="43"/>
      <c r="D7" s="40"/>
      <c r="E7" s="40"/>
    </row>
    <row r="8">
      <c r="A8" s="44" t="s">
        <v>38</v>
      </c>
      <c r="B8" s="45">
        <f>SUM(B4)</f>
        <v>7300</v>
      </c>
      <c r="C8" s="46"/>
      <c r="D8" s="47"/>
      <c r="E8" s="39"/>
    </row>
    <row r="11">
      <c r="A11" s="39" t="s">
        <v>39</v>
      </c>
      <c r="B11" s="40"/>
      <c r="C11" s="40"/>
      <c r="D11" s="40"/>
      <c r="E11" s="40"/>
    </row>
    <row r="12">
      <c r="A12" s="52" t="s">
        <v>54</v>
      </c>
      <c r="B12" s="40">
        <f>SUM(7015,9096,10000)</f>
        <v>26111</v>
      </c>
      <c r="C12" s="40"/>
      <c r="D12" s="40"/>
      <c r="E12" s="40"/>
    </row>
    <row r="13">
      <c r="A13" s="52" t="s">
        <v>55</v>
      </c>
      <c r="B13" s="41">
        <v>10372.46</v>
      </c>
      <c r="C13" s="40"/>
      <c r="D13" s="40"/>
      <c r="E13" s="40"/>
    </row>
    <row r="14">
      <c r="A14" s="44" t="s">
        <v>41</v>
      </c>
      <c r="B14" s="45">
        <f>SUM(B12:B13)</f>
        <v>36483.46</v>
      </c>
      <c r="C14" s="43"/>
      <c r="D14" s="40"/>
      <c r="E14" s="40"/>
    </row>
    <row r="15">
      <c r="C15" s="46"/>
      <c r="D15" s="47"/>
      <c r="E15" s="39"/>
    </row>
    <row r="16">
      <c r="A16" s="55" t="s">
        <v>26</v>
      </c>
      <c r="B16" s="46">
        <f>SUM(B14-B8)</f>
        <v>29183.46</v>
      </c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A1C1390C-921B-411D-874C-1DE7923E7C58}"/>
</file>

<file path=customXml/itemProps2.xml><?xml version="1.0" encoding="utf-8"?>
<ds:datastoreItem xmlns:ds="http://schemas.openxmlformats.org/officeDocument/2006/customXml" ds:itemID="{B1596B30-CF0D-448E-A922-9AF2AF39CCB5}"/>
</file>

<file path=customXml/itemProps3.xml><?xml version="1.0" encoding="utf-8"?>
<ds:datastoreItem xmlns:ds="http://schemas.openxmlformats.org/officeDocument/2006/customXml" ds:itemID="{561280CE-189A-4B51-A0E2-02E22B1E42ED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 Læringsmiljø</dc:creator>
  <dcterms:created xsi:type="dcterms:W3CDTF">2024-09-19T10:35:42Z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</Properties>
</file>