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is.sharepoint.com/sites/StOr-styret/Shared Documents/General/Område 100, StOr's virksomhet/101 Studentparlamentet/101-1 Parlamentsmøter/103-01.02 Sakspapirer/2024/241127/"/>
    </mc:Choice>
  </mc:AlternateContent>
  <xr:revisionPtr revIDLastSave="215" documentId="8_{E36CA041-CF2C-4BEB-AC28-4193BEC8A8C4}" xr6:coauthVersionLast="47" xr6:coauthVersionMax="47" xr10:uidLastSave="{6D3287C7-081C-4290-8864-D3DCCB1670B4}"/>
  <bookViews>
    <workbookView xWindow="-108" yWindow="-108" windowWidth="46296" windowHeight="18696" xr2:uid="{1049D5AB-7D3A-4EB7-841E-13419CBDD59C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36" i="1"/>
  <c r="D10" i="1"/>
  <c r="C38" i="1"/>
  <c r="D13" i="1"/>
  <c r="C10" i="1"/>
  <c r="D38" i="1" l="1"/>
  <c r="D7" i="1" l="1"/>
  <c r="D4" i="1" l="1"/>
  <c r="B13" i="1" l="1"/>
  <c r="B17" i="1" l="1"/>
  <c r="B14" i="1"/>
  <c r="C36" i="1" l="1"/>
  <c r="C20" i="1"/>
  <c r="B36" i="1"/>
  <c r="B20" i="1" l="1"/>
  <c r="B10" i="1"/>
  <c r="B38" i="1" l="1"/>
</calcChain>
</file>

<file path=xl/sharedStrings.xml><?xml version="1.0" encoding="utf-8"?>
<sst xmlns="http://schemas.openxmlformats.org/spreadsheetml/2006/main" count="66" uniqueCount="58">
  <si>
    <t xml:space="preserve">Inntekter </t>
  </si>
  <si>
    <t xml:space="preserve">3300 Tilskudd UiS StOr og Fadder </t>
  </si>
  <si>
    <t>Diverse støtte og samarbeid</t>
  </si>
  <si>
    <t xml:space="preserve">Sum inntekter </t>
  </si>
  <si>
    <t xml:space="preserve">Lønnsutgifter </t>
  </si>
  <si>
    <t>5000 Lønn</t>
  </si>
  <si>
    <t xml:space="preserve">5020 Feriepenger </t>
  </si>
  <si>
    <t xml:space="preserve">5050 Tolk - ikke rapportert </t>
  </si>
  <si>
    <t xml:space="preserve">Uendret </t>
  </si>
  <si>
    <t>5055 Lønn kontrollkomite</t>
  </si>
  <si>
    <t>5400 Arbeidsgiveravgift av lønn og feriepenger</t>
  </si>
  <si>
    <t xml:space="preserve">Følger lønn </t>
  </si>
  <si>
    <t xml:space="preserve">5920 Forsikring </t>
  </si>
  <si>
    <t xml:space="preserve">5945 Pensjon </t>
  </si>
  <si>
    <t xml:space="preserve">Sum Lønnsutgifter </t>
  </si>
  <si>
    <t xml:space="preserve">Driftsutgifter </t>
  </si>
  <si>
    <t xml:space="preserve">6700 Regnskapshonorar </t>
  </si>
  <si>
    <t xml:space="preserve">6701 Revisjonshonorar </t>
  </si>
  <si>
    <t xml:space="preserve">6730 UiS tilskudd Fadder </t>
  </si>
  <si>
    <t xml:space="preserve">7700 Sosiale aktiviteter </t>
  </si>
  <si>
    <t xml:space="preserve">Sommerfest, grøtfest ol. </t>
  </si>
  <si>
    <t xml:space="preserve">7715 AU </t>
  </si>
  <si>
    <t xml:space="preserve">7716 Tillitsvalgt </t>
  </si>
  <si>
    <t xml:space="preserve">Tillitsvalgt-forum, tillitsvalgt-opplæring, tillitspils.  </t>
  </si>
  <si>
    <t xml:space="preserve">7718 Studentparlamentet </t>
  </si>
  <si>
    <t xml:space="preserve">7740 Engasjertforum </t>
  </si>
  <si>
    <t>Engasjertmøter, engasjertur</t>
  </si>
  <si>
    <t xml:space="preserve">7770 Gebyr </t>
  </si>
  <si>
    <t xml:space="preserve">Bank, regnskapsprogram, kortgebyr etc. </t>
  </si>
  <si>
    <t xml:space="preserve">Sum Driftsutgifter </t>
  </si>
  <si>
    <t xml:space="preserve">Driftsresultat </t>
  </si>
  <si>
    <t>Driftskonto StOr</t>
  </si>
  <si>
    <t xml:space="preserve">Særvilkår StOr </t>
  </si>
  <si>
    <t xml:space="preserve">Særvilkår Fadder* </t>
  </si>
  <si>
    <t xml:space="preserve">Dette er ett tilskudd fra UiS som er øremerket møblering i det nye SiS-huset. </t>
  </si>
  <si>
    <t xml:space="preserve">Estimert tilskudd. UiS styret har ikke fått sakspapirene, og det har ikke AU heller. Estimatet er basert på fjorårets tilskudd pluss 2,6 prosent endring i KPI. </t>
  </si>
  <si>
    <t>Budsjett 2025</t>
  </si>
  <si>
    <t xml:space="preserve">3601 UiS - tilskudd til flytting og møblering </t>
  </si>
  <si>
    <t>Drift, reiser, strategiske satsninger, opplæring, arbeidsmiljø, organisasjonsutvikling</t>
  </si>
  <si>
    <t xml:space="preserve">Innflytting, møblering ol. i nye SiS-huset </t>
  </si>
  <si>
    <t xml:space="preserve">Lønnstilskudd læringsmiljø og velferd </t>
  </si>
  <si>
    <t xml:space="preserve">Økt med 6000 pga arbeid med momskompensasjon </t>
  </si>
  <si>
    <t>6800 Drift av kontor</t>
  </si>
  <si>
    <t>*Per 19.11.24</t>
  </si>
  <si>
    <t>Driftsmidler fra Velferdstinget</t>
  </si>
  <si>
    <t xml:space="preserve">Driftsmidler fra Velferdstinget </t>
  </si>
  <si>
    <t xml:space="preserve">Refusjonsinntekter </t>
  </si>
  <si>
    <t>Ny post. Her skal alle midler utbetales videre til studentorganisasjoner og linjeforeninger på UiS</t>
  </si>
  <si>
    <t xml:space="preserve">Arbeidsplasstilpassing, kontorrekvisita, kaffe, aviser etc. Obs - post het tidligere Kontorrekvisita, EDB og diverse. </t>
  </si>
  <si>
    <t>Ny post.</t>
  </si>
  <si>
    <t>I 2024 manglet vi en avtale på om lag 1/4 stilling knyttet til VL-ansvarlig. Per 19.11.24 mangler vi finansiering på 1/2 stilling for 2025</t>
  </si>
  <si>
    <t>Parlamentsmøter, organisasjonsseminar, julebord og valg.</t>
  </si>
  <si>
    <t>Inn/Ut</t>
  </si>
  <si>
    <t>Inn/ut</t>
  </si>
  <si>
    <t xml:space="preserve">Vi har foreløpig ikke søkt om eller fått innvilget støtte til prosjekter. Det kan være det kommer noe til revidering av budsjettet. </t>
  </si>
  <si>
    <t xml:space="preserve">Avtalen om finansiering av 50% av lønn fra SiS. Dette er midler vi får. I tillegg skal vi forhandle med Grønn omstillingslab om resterende 257 591 kr ila 2025. </t>
  </si>
  <si>
    <t xml:space="preserve">Ny post. Her skal alle midler utbetales direkte videre til studentorganisasjoner og linjeforeninger på UiS- som driftdsmidler. </t>
  </si>
  <si>
    <t xml:space="preserve">Dette ble løst i 2024, og vi skal i forhandlinger om forlenging av avtalen og finansieringen i starten av 2025. Dette er grunnen til at vi har underskudd her.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</si>
</sst>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_);\(0.0\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sz val="12"/>
      <color rgb="FF9C0006"/>
      <name val="Calibri Light"/>
      <family val="2"/>
      <scheme val="major"/>
    </font>
    <font>
      <sz val="12"/>
      <color rgb="FF3F3F76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sz val="12"/>
      <color rgb="FF006100"/>
      <name val="Calibri Light"/>
      <family val="2"/>
      <scheme val="major"/>
    </font>
    <font>
      <sz val="12"/>
      <color theme="0"/>
      <name val="Calibri Light"/>
      <family val="2"/>
      <scheme val="major"/>
    </font>
    <font>
      <b/>
      <u/>
      <sz val="12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4" fillId="8" borderId="0" applyNumberFormat="0" applyBorder="0" applyAlignment="0" applyProtection="0"/>
  </cellStyleXfs>
  <cellXfs count="34">
    <xf numFmtId="0" fontId="0" fillId="0" borderId="0" xfId="0"/>
    <xf numFmtId="4" fontId="6" fillId="5" borderId="0" xfId="4" applyNumberFormat="1" applyFont="1" applyAlignment="1">
      <alignment horizontal="left"/>
    </xf>
    <xf numFmtId="4" fontId="6" fillId="7" borderId="3" xfId="6" applyNumberFormat="1" applyFont="1" applyBorder="1" applyAlignment="1">
      <alignment horizontal="left"/>
    </xf>
    <xf numFmtId="4" fontId="12" fillId="4" borderId="3" xfId="3" applyNumberFormat="1" applyFont="1" applyBorder="1" applyAlignment="1">
      <alignment horizontal="left"/>
    </xf>
    <xf numFmtId="4" fontId="11" fillId="0" borderId="0" xfId="0" applyNumberFormat="1" applyFont="1" applyAlignment="1">
      <alignment horizontal="left"/>
    </xf>
    <xf numFmtId="4" fontId="6" fillId="0" borderId="0" xfId="0" applyNumberFormat="1" applyFont="1" applyAlignment="1">
      <alignment horizontal="left"/>
    </xf>
    <xf numFmtId="4" fontId="8" fillId="0" borderId="0" xfId="0" applyNumberFormat="1" applyFont="1" applyAlignment="1">
      <alignment horizontal="left"/>
    </xf>
    <xf numFmtId="4" fontId="9" fillId="2" borderId="0" xfId="1" applyNumberFormat="1" applyFont="1" applyAlignment="1">
      <alignment horizontal="left"/>
    </xf>
    <xf numFmtId="4" fontId="10" fillId="3" borderId="3" xfId="2" applyNumberFormat="1" applyFont="1" applyBorder="1" applyAlignment="1">
      <alignment horizontal="left"/>
    </xf>
    <xf numFmtId="4" fontId="9" fillId="2" borderId="3" xfId="1" applyNumberFormat="1" applyFont="1" applyBorder="1" applyAlignment="1">
      <alignment horizontal="left"/>
    </xf>
    <xf numFmtId="4" fontId="9" fillId="2" borderId="7" xfId="1" applyNumberFormat="1" applyFont="1" applyBorder="1" applyAlignment="1">
      <alignment horizontal="left"/>
    </xf>
    <xf numFmtId="4" fontId="13" fillId="8" borderId="3" xfId="7" applyNumberFormat="1" applyFont="1" applyBorder="1" applyAlignment="1">
      <alignment horizontal="left"/>
    </xf>
    <xf numFmtId="4" fontId="13" fillId="8" borderId="0" xfId="7" applyNumberFormat="1" applyFont="1" applyAlignment="1">
      <alignment horizontal="left"/>
    </xf>
    <xf numFmtId="4" fontId="7" fillId="0" borderId="0" xfId="0" applyNumberFormat="1" applyFont="1" applyAlignment="1">
      <alignment horizontal="left"/>
    </xf>
    <xf numFmtId="4" fontId="14" fillId="7" borderId="3" xfId="6" applyNumberFormat="1" applyFont="1" applyBorder="1" applyAlignment="1">
      <alignment horizontal="left"/>
    </xf>
    <xf numFmtId="4" fontId="6" fillId="0" borderId="0" xfId="0" applyNumberFormat="1" applyFont="1" applyBorder="1" applyAlignment="1">
      <alignment horizontal="left"/>
    </xf>
    <xf numFmtId="4" fontId="7" fillId="0" borderId="0" xfId="0" applyNumberFormat="1" applyFont="1" applyBorder="1" applyAlignment="1">
      <alignment horizontal="left"/>
    </xf>
    <xf numFmtId="4" fontId="6" fillId="7" borderId="8" xfId="6" applyNumberFormat="1" applyFont="1" applyBorder="1" applyAlignment="1">
      <alignment horizontal="left"/>
    </xf>
    <xf numFmtId="1" fontId="14" fillId="7" borderId="3" xfId="6" applyNumberFormat="1" applyFont="1" applyBorder="1" applyAlignment="1">
      <alignment horizontal="left"/>
    </xf>
    <xf numFmtId="1" fontId="14" fillId="7" borderId="3" xfId="6" applyNumberFormat="1" applyFont="1" applyBorder="1" applyAlignment="1">
      <alignment horizontal="left" vertical="center"/>
    </xf>
    <xf numFmtId="164" fontId="12" fillId="4" borderId="3" xfId="3" applyNumberFormat="1" applyFont="1" applyBorder="1" applyAlignment="1">
      <alignment horizontal="left"/>
    </xf>
    <xf numFmtId="4" fontId="6" fillId="6" borderId="3" xfId="5" applyNumberFormat="1" applyFont="1" applyBorder="1" applyAlignment="1">
      <alignment horizontal="left"/>
    </xf>
    <xf numFmtId="4" fontId="11" fillId="0" borderId="0" xfId="0" applyNumberFormat="1" applyFont="1" applyBorder="1" applyAlignment="1">
      <alignment horizontal="left"/>
    </xf>
    <xf numFmtId="4" fontId="7" fillId="3" borderId="3" xfId="2" applyNumberFormat="1" applyFont="1" applyBorder="1" applyAlignment="1">
      <alignment horizontal="left"/>
    </xf>
    <xf numFmtId="4" fontId="9" fillId="2" borderId="8" xfId="1" applyNumberFormat="1" applyFont="1" applyBorder="1" applyAlignment="1">
      <alignment horizontal="left"/>
    </xf>
    <xf numFmtId="4" fontId="10" fillId="3" borderId="1" xfId="2" applyNumberFormat="1" applyFont="1" applyAlignment="1">
      <alignment horizontal="left"/>
    </xf>
    <xf numFmtId="4" fontId="9" fillId="2" borderId="3" xfId="1" applyNumberFormat="1" applyFont="1" applyBorder="1" applyAlignment="1">
      <alignment horizontal="left"/>
    </xf>
    <xf numFmtId="4" fontId="8" fillId="0" borderId="6" xfId="0" applyNumberFormat="1" applyFont="1" applyBorder="1" applyAlignment="1">
      <alignment horizontal="left"/>
    </xf>
    <xf numFmtId="4" fontId="6" fillId="5" borderId="4" xfId="4" applyNumberFormat="1" applyFont="1" applyBorder="1" applyAlignment="1">
      <alignment horizontal="left"/>
    </xf>
    <xf numFmtId="4" fontId="6" fillId="5" borderId="5" xfId="4" applyNumberFormat="1" applyFont="1" applyBorder="1" applyAlignment="1">
      <alignment horizontal="left"/>
    </xf>
    <xf numFmtId="4" fontId="9" fillId="2" borderId="2" xfId="1" applyNumberFormat="1" applyFont="1" applyBorder="1" applyAlignment="1">
      <alignment horizontal="left"/>
    </xf>
    <xf numFmtId="4" fontId="9" fillId="2" borderId="0" xfId="1" applyNumberFormat="1" applyFont="1" applyBorder="1" applyAlignment="1">
      <alignment horizontal="left"/>
    </xf>
    <xf numFmtId="4" fontId="9" fillId="2" borderId="4" xfId="1" applyNumberFormat="1" applyFont="1" applyBorder="1" applyAlignment="1">
      <alignment horizontal="left"/>
    </xf>
    <xf numFmtId="4" fontId="9" fillId="2" borderId="5" xfId="1" applyNumberFormat="1" applyFont="1" applyBorder="1" applyAlignment="1">
      <alignment horizontal="left"/>
    </xf>
  </cellXfs>
  <cellStyles count="8">
    <cellStyle name="20 % – uthevingsfarge 3" xfId="5" builtinId="38"/>
    <cellStyle name="40 % – uthevingsfarge 1" xfId="4" builtinId="31"/>
    <cellStyle name="60 % – uthevingsfarge 6" xfId="6" builtinId="52"/>
    <cellStyle name="Dårlig" xfId="1" builtinId="27"/>
    <cellStyle name="God" xfId="3" builtinId="26"/>
    <cellStyle name="Inndata" xfId="2" builtinId="20"/>
    <cellStyle name="Normal" xfId="0" builtinId="0"/>
    <cellStyle name="Uthevingsfarge2" xfId="7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– 2022-tema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BC0D6-991C-4E72-8222-C835951C6732}">
  <dimension ref="A2:R44"/>
  <sheetViews>
    <sheetView tabSelected="1" zoomScaleNormal="100" workbookViewId="0">
      <selection activeCell="D28" sqref="D28"/>
    </sheetView>
  </sheetViews>
  <sheetFormatPr baseColWidth="10" defaultColWidth="11.5546875" defaultRowHeight="15.6" x14ac:dyDescent="0.3"/>
  <cols>
    <col min="1" max="1" width="47.44140625" style="6" customWidth="1"/>
    <col min="2" max="2" width="15.88671875" style="6" hidden="1" customWidth="1"/>
    <col min="3" max="3" width="25.109375" style="6" customWidth="1"/>
    <col min="4" max="4" width="31.88671875" style="5" customWidth="1"/>
    <col min="5" max="5" width="11.5546875" style="5"/>
    <col min="6" max="6" width="13.88671875" style="5" bestFit="1" customWidth="1"/>
    <col min="7" max="11" width="11.5546875" style="5"/>
    <col min="12" max="12" width="13.44140625" style="5" customWidth="1"/>
    <col min="13" max="16384" width="11.5546875" style="5"/>
  </cols>
  <sheetData>
    <row r="2" spans="1:18" x14ac:dyDescent="0.3">
      <c r="A2" s="28" t="s">
        <v>36</v>
      </c>
      <c r="B2" s="29"/>
      <c r="C2" s="29"/>
      <c r="D2" s="1"/>
      <c r="J2" s="15"/>
      <c r="K2" s="15"/>
      <c r="L2" s="15"/>
      <c r="M2" s="15"/>
      <c r="N2" s="15"/>
      <c r="O2" s="15"/>
      <c r="P2" s="15"/>
      <c r="Q2" s="15"/>
      <c r="R2" s="15"/>
    </row>
    <row r="3" spans="1:18" x14ac:dyDescent="0.3">
      <c r="A3" s="14" t="s">
        <v>0</v>
      </c>
      <c r="B3" s="14">
        <v>2022</v>
      </c>
      <c r="C3" s="18">
        <v>2024</v>
      </c>
      <c r="D3" s="19">
        <v>2025</v>
      </c>
      <c r="J3" s="15"/>
      <c r="K3" s="15"/>
      <c r="L3" s="15"/>
      <c r="M3" s="15"/>
      <c r="N3" s="15"/>
      <c r="O3" s="15"/>
      <c r="P3" s="15"/>
      <c r="Q3" s="15"/>
      <c r="R3" s="15"/>
    </row>
    <row r="4" spans="1:18" x14ac:dyDescent="0.3">
      <c r="A4" s="3" t="s">
        <v>1</v>
      </c>
      <c r="B4" s="3">
        <v>2567390</v>
      </c>
      <c r="C4" s="20">
        <v>2761018</v>
      </c>
      <c r="D4" s="3">
        <f>2743000*1.026</f>
        <v>2814318</v>
      </c>
      <c r="E4" s="16" t="s">
        <v>35</v>
      </c>
      <c r="F4" s="22"/>
      <c r="G4" s="22"/>
      <c r="H4" s="22"/>
      <c r="I4" s="22"/>
      <c r="J4" s="22"/>
      <c r="K4" s="22"/>
      <c r="L4" s="22"/>
      <c r="M4" s="22"/>
      <c r="N4" s="22"/>
      <c r="O4" s="22"/>
      <c r="P4" s="15"/>
      <c r="Q4" s="15"/>
      <c r="R4" s="15"/>
    </row>
    <row r="5" spans="1:18" x14ac:dyDescent="0.3">
      <c r="A5" s="3" t="s">
        <v>37</v>
      </c>
      <c r="B5" s="3">
        <v>0</v>
      </c>
      <c r="C5" s="3">
        <v>0</v>
      </c>
      <c r="D5" s="3">
        <v>800000</v>
      </c>
      <c r="E5" s="16" t="s">
        <v>34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15"/>
      <c r="Q5" s="15"/>
      <c r="R5" s="15"/>
    </row>
    <row r="6" spans="1:18" x14ac:dyDescent="0.3">
      <c r="A6" s="3" t="s">
        <v>2</v>
      </c>
      <c r="B6" s="3">
        <v>0</v>
      </c>
      <c r="C6" s="3">
        <v>70000</v>
      </c>
      <c r="D6" s="3">
        <v>0</v>
      </c>
      <c r="E6" s="5" t="s">
        <v>54</v>
      </c>
      <c r="J6" s="15"/>
      <c r="K6" s="15"/>
      <c r="L6" s="15"/>
      <c r="M6" s="15"/>
      <c r="N6" s="15"/>
      <c r="O6" s="15"/>
      <c r="P6" s="15"/>
      <c r="Q6" s="15"/>
      <c r="R6" s="15"/>
    </row>
    <row r="7" spans="1:18" x14ac:dyDescent="0.3">
      <c r="A7" s="3" t="s">
        <v>40</v>
      </c>
      <c r="B7" s="3">
        <v>0</v>
      </c>
      <c r="C7" s="3">
        <v>386387</v>
      </c>
      <c r="D7" s="3">
        <f>257591</f>
        <v>257591</v>
      </c>
      <c r="E7" s="15" t="s">
        <v>55</v>
      </c>
      <c r="F7" s="15"/>
      <c r="G7" s="15"/>
      <c r="H7" s="15"/>
      <c r="I7" s="15"/>
      <c r="J7" s="15"/>
      <c r="K7" s="15"/>
      <c r="L7" s="15"/>
    </row>
    <row r="8" spans="1:18" x14ac:dyDescent="0.3">
      <c r="A8" s="3" t="s">
        <v>45</v>
      </c>
      <c r="B8" s="3">
        <v>0</v>
      </c>
      <c r="C8" s="3">
        <v>0</v>
      </c>
      <c r="D8" s="3">
        <v>588070</v>
      </c>
      <c r="E8" s="15" t="s">
        <v>56</v>
      </c>
      <c r="F8" s="15"/>
      <c r="G8" s="15"/>
      <c r="H8" s="15"/>
      <c r="I8" s="15"/>
      <c r="J8" s="15"/>
      <c r="K8" s="15"/>
      <c r="L8" s="15"/>
    </row>
    <row r="9" spans="1:18" x14ac:dyDescent="0.3">
      <c r="A9" s="3" t="s">
        <v>46</v>
      </c>
      <c r="B9" s="3"/>
      <c r="C9" s="3">
        <v>25000</v>
      </c>
      <c r="D9" s="3">
        <v>25000</v>
      </c>
      <c r="E9" s="15" t="s">
        <v>52</v>
      </c>
      <c r="F9" s="15"/>
      <c r="G9" s="15"/>
      <c r="H9" s="15"/>
      <c r="I9" s="15"/>
      <c r="J9" s="15"/>
      <c r="K9" s="15"/>
      <c r="L9" s="15"/>
    </row>
    <row r="10" spans="1:18" x14ac:dyDescent="0.3">
      <c r="A10" s="2" t="s">
        <v>3</v>
      </c>
      <c r="B10" s="2">
        <f>SUM(B4:B5)</f>
        <v>2567390</v>
      </c>
      <c r="C10" s="2">
        <f>SUM(C4:C9)</f>
        <v>3242405</v>
      </c>
      <c r="D10" s="17">
        <f>SUM(D4:D9)</f>
        <v>4484979</v>
      </c>
      <c r="E10" s="15"/>
      <c r="F10" s="15"/>
      <c r="G10" s="15"/>
      <c r="H10" s="15"/>
      <c r="I10" s="15"/>
      <c r="J10" s="15"/>
      <c r="K10" s="15"/>
      <c r="L10" s="15"/>
    </row>
    <row r="12" spans="1:18" x14ac:dyDescent="0.3">
      <c r="A12" s="32" t="s">
        <v>4</v>
      </c>
      <c r="B12" s="33"/>
      <c r="C12" s="33"/>
      <c r="D12" s="7"/>
    </row>
    <row r="13" spans="1:18" x14ac:dyDescent="0.3">
      <c r="A13" s="8" t="s">
        <v>5</v>
      </c>
      <c r="B13" s="21">
        <f>(323675+320008+320008)*1.03</f>
        <v>992601.73</v>
      </c>
      <c r="C13" s="25">
        <v>1645941</v>
      </c>
      <c r="D13" s="23">
        <f>C13</f>
        <v>1645941</v>
      </c>
      <c r="E13" s="13" t="s">
        <v>8</v>
      </c>
      <c r="F13" s="4"/>
      <c r="G13" s="4"/>
      <c r="H13" s="4"/>
      <c r="I13" s="4"/>
      <c r="J13" s="4"/>
      <c r="K13" s="4"/>
      <c r="L13" s="4"/>
    </row>
    <row r="14" spans="1:18" x14ac:dyDescent="0.3">
      <c r="A14" s="8" t="s">
        <v>6</v>
      </c>
      <c r="B14" s="21">
        <f>38841+38401+38401</f>
        <v>115643</v>
      </c>
      <c r="C14" s="25">
        <v>165954</v>
      </c>
      <c r="D14" s="8">
        <v>165954</v>
      </c>
      <c r="E14" s="13" t="s">
        <v>8</v>
      </c>
      <c r="F14" s="4"/>
      <c r="G14" s="4"/>
      <c r="H14" s="4"/>
      <c r="I14" s="4"/>
      <c r="J14" s="4"/>
      <c r="K14" s="4"/>
      <c r="L14" s="4"/>
    </row>
    <row r="15" spans="1:18" x14ac:dyDescent="0.3">
      <c r="A15" s="8" t="s">
        <v>7</v>
      </c>
      <c r="B15" s="21">
        <v>25000</v>
      </c>
      <c r="C15" s="25">
        <v>25000</v>
      </c>
      <c r="D15" s="8">
        <v>25000</v>
      </c>
      <c r="E15" s="5" t="s">
        <v>8</v>
      </c>
    </row>
    <row r="16" spans="1:18" x14ac:dyDescent="0.3">
      <c r="A16" s="8" t="s">
        <v>9</v>
      </c>
      <c r="B16" s="21">
        <v>19990</v>
      </c>
      <c r="C16" s="25">
        <v>19990</v>
      </c>
      <c r="D16" s="8">
        <v>19990</v>
      </c>
      <c r="E16" s="5" t="s">
        <v>8</v>
      </c>
    </row>
    <row r="17" spans="1:5" x14ac:dyDescent="0.3">
      <c r="A17" s="8" t="s">
        <v>10</v>
      </c>
      <c r="B17" s="21">
        <f>51115+50535+50535</f>
        <v>152185</v>
      </c>
      <c r="C17" s="25">
        <v>222297</v>
      </c>
      <c r="D17" s="8">
        <v>222297</v>
      </c>
      <c r="E17" s="5" t="s">
        <v>11</v>
      </c>
    </row>
    <row r="18" spans="1:5" x14ac:dyDescent="0.3">
      <c r="A18" s="8" t="s">
        <v>12</v>
      </c>
      <c r="B18" s="21">
        <v>10709</v>
      </c>
      <c r="C18" s="25">
        <v>20000</v>
      </c>
      <c r="D18" s="8">
        <v>20000</v>
      </c>
      <c r="E18" s="5" t="s">
        <v>11</v>
      </c>
    </row>
    <row r="19" spans="1:5" x14ac:dyDescent="0.3">
      <c r="A19" s="8" t="s">
        <v>13</v>
      </c>
      <c r="B19" s="21">
        <v>30000</v>
      </c>
      <c r="C19" s="25">
        <v>40000</v>
      </c>
      <c r="D19" s="8">
        <v>40000</v>
      </c>
      <c r="E19" s="5" t="s">
        <v>11</v>
      </c>
    </row>
    <row r="20" spans="1:5" x14ac:dyDescent="0.3">
      <c r="A20" s="9" t="s">
        <v>14</v>
      </c>
      <c r="B20" s="9">
        <f>SUM(B13:B19)</f>
        <v>1346128.73</v>
      </c>
      <c r="C20" s="9">
        <f>SUM(C13:C19)</f>
        <v>2139182</v>
      </c>
      <c r="D20" s="9">
        <f>SUM(D13:D19)</f>
        <v>2139182</v>
      </c>
    </row>
    <row r="22" spans="1:5" x14ac:dyDescent="0.3">
      <c r="A22" s="30" t="s">
        <v>15</v>
      </c>
      <c r="B22" s="31"/>
      <c r="C22" s="31"/>
      <c r="D22" s="7"/>
    </row>
    <row r="23" spans="1:5" x14ac:dyDescent="0.3">
      <c r="A23" s="25" t="s">
        <v>16</v>
      </c>
      <c r="B23" s="21">
        <v>50000</v>
      </c>
      <c r="C23" s="25">
        <v>90000</v>
      </c>
      <c r="D23" s="25">
        <v>90000</v>
      </c>
      <c r="E23" s="5" t="s">
        <v>8</v>
      </c>
    </row>
    <row r="24" spans="1:5" x14ac:dyDescent="0.3">
      <c r="A24" s="25" t="s">
        <v>17</v>
      </c>
      <c r="B24" s="21">
        <v>25000</v>
      </c>
      <c r="C24" s="25">
        <v>30000</v>
      </c>
      <c r="D24" s="25">
        <v>36000</v>
      </c>
      <c r="E24" s="5" t="s">
        <v>41</v>
      </c>
    </row>
    <row r="25" spans="1:5" x14ac:dyDescent="0.3">
      <c r="A25" s="25" t="s">
        <v>18</v>
      </c>
      <c r="B25" s="21">
        <v>500000</v>
      </c>
      <c r="C25" s="25">
        <v>475000</v>
      </c>
      <c r="D25" s="25">
        <v>475000</v>
      </c>
      <c r="E25" s="5" t="s">
        <v>8</v>
      </c>
    </row>
    <row r="26" spans="1:5" x14ac:dyDescent="0.3">
      <c r="A26" s="25" t="s">
        <v>42</v>
      </c>
      <c r="B26" s="21">
        <v>40000</v>
      </c>
      <c r="C26" s="25">
        <v>10000</v>
      </c>
      <c r="D26" s="25">
        <v>50000</v>
      </c>
      <c r="E26" s="5" t="s">
        <v>48</v>
      </c>
    </row>
    <row r="27" spans="1:5" x14ac:dyDescent="0.3">
      <c r="A27" s="25" t="s">
        <v>19</v>
      </c>
      <c r="B27" s="21">
        <v>75000</v>
      </c>
      <c r="C27" s="25">
        <v>75000</v>
      </c>
      <c r="D27" s="25">
        <v>75000</v>
      </c>
      <c r="E27" s="5" t="s">
        <v>20</v>
      </c>
    </row>
    <row r="28" spans="1:5" x14ac:dyDescent="0.3">
      <c r="A28" s="25" t="s">
        <v>21</v>
      </c>
      <c r="B28" s="21">
        <v>75000</v>
      </c>
      <c r="C28" s="25">
        <v>100000</v>
      </c>
      <c r="D28" s="25">
        <v>100000</v>
      </c>
      <c r="E28" s="5" t="s">
        <v>38</v>
      </c>
    </row>
    <row r="29" spans="1:5" x14ac:dyDescent="0.3">
      <c r="A29" s="25" t="s">
        <v>22</v>
      </c>
      <c r="B29" s="21">
        <v>75000</v>
      </c>
      <c r="C29" s="25">
        <v>110000</v>
      </c>
      <c r="D29" s="25">
        <v>100000</v>
      </c>
      <c r="E29" s="5" t="s">
        <v>23</v>
      </c>
    </row>
    <row r="30" spans="1:5" x14ac:dyDescent="0.3">
      <c r="A30" s="25" t="s">
        <v>24</v>
      </c>
      <c r="B30" s="21">
        <v>200000</v>
      </c>
      <c r="C30" s="25">
        <v>200000</v>
      </c>
      <c r="D30" s="25">
        <v>150000</v>
      </c>
      <c r="E30" s="5" t="s">
        <v>51</v>
      </c>
    </row>
    <row r="31" spans="1:5" x14ac:dyDescent="0.3">
      <c r="A31" s="25" t="s">
        <v>25</v>
      </c>
      <c r="B31" s="21">
        <v>75000</v>
      </c>
      <c r="C31" s="25">
        <v>110000</v>
      </c>
      <c r="D31" s="25">
        <v>100000</v>
      </c>
      <c r="E31" s="5" t="s">
        <v>26</v>
      </c>
    </row>
    <row r="32" spans="1:5" x14ac:dyDescent="0.3">
      <c r="A32" s="25" t="s">
        <v>27</v>
      </c>
      <c r="B32" s="21">
        <v>25000</v>
      </c>
      <c r="C32" s="25">
        <v>10000</v>
      </c>
      <c r="D32" s="25">
        <v>15000</v>
      </c>
      <c r="E32" s="5" t="s">
        <v>28</v>
      </c>
    </row>
    <row r="33" spans="1:12" x14ac:dyDescent="0.3">
      <c r="A33" s="25" t="s">
        <v>46</v>
      </c>
      <c r="B33" s="3"/>
      <c r="C33" s="25">
        <v>25000</v>
      </c>
      <c r="D33" s="25">
        <v>25000</v>
      </c>
      <c r="E33" s="15" t="s">
        <v>53</v>
      </c>
      <c r="F33" s="15"/>
      <c r="G33" s="15"/>
      <c r="H33" s="15"/>
      <c r="I33" s="15"/>
      <c r="J33" s="15"/>
      <c r="K33" s="15"/>
      <c r="L33" s="15"/>
    </row>
    <row r="34" spans="1:12" x14ac:dyDescent="0.3">
      <c r="A34" s="25" t="s">
        <v>44</v>
      </c>
      <c r="B34" s="21">
        <v>0</v>
      </c>
      <c r="C34" s="25">
        <v>0</v>
      </c>
      <c r="D34" s="25">
        <v>588070</v>
      </c>
      <c r="E34" s="5" t="s">
        <v>47</v>
      </c>
    </row>
    <row r="35" spans="1:12" x14ac:dyDescent="0.3">
      <c r="A35" s="25" t="s">
        <v>39</v>
      </c>
      <c r="B35" s="21">
        <v>30000</v>
      </c>
      <c r="C35" s="25">
        <v>0</v>
      </c>
      <c r="D35" s="25">
        <v>800000</v>
      </c>
      <c r="E35" s="5" t="s">
        <v>49</v>
      </c>
    </row>
    <row r="36" spans="1:12" x14ac:dyDescent="0.3">
      <c r="A36" s="9" t="s">
        <v>29</v>
      </c>
      <c r="B36" s="9">
        <f>SUM(B23:B35)</f>
        <v>1170000</v>
      </c>
      <c r="C36" s="24">
        <f>SUM(C23:C35)</f>
        <v>1235000</v>
      </c>
      <c r="D36" s="10">
        <f>SUM(D23:D35)</f>
        <v>2604070</v>
      </c>
    </row>
    <row r="38" spans="1:12" x14ac:dyDescent="0.3">
      <c r="A38" s="11" t="s">
        <v>30</v>
      </c>
      <c r="B38" s="11">
        <f>B10-(B20+B36)</f>
        <v>51261.270000000019</v>
      </c>
      <c r="C38" s="11">
        <f>C10-(C20+C36)</f>
        <v>-131777</v>
      </c>
      <c r="D38" s="12">
        <f>D10-(D20+D36)</f>
        <v>-258273</v>
      </c>
      <c r="E38" s="13" t="s">
        <v>50</v>
      </c>
      <c r="F38" s="4"/>
      <c r="G38" s="4"/>
      <c r="H38" s="4"/>
      <c r="I38" s="4"/>
    </row>
    <row r="39" spans="1:12" x14ac:dyDescent="0.3">
      <c r="E39" s="13" t="s">
        <v>57</v>
      </c>
      <c r="F39" s="4"/>
      <c r="G39" s="4"/>
      <c r="H39" s="4"/>
      <c r="I39" s="4"/>
    </row>
    <row r="40" spans="1:12" x14ac:dyDescent="0.3">
      <c r="A40" s="26" t="s">
        <v>31</v>
      </c>
      <c r="B40" s="26"/>
      <c r="C40" s="26">
        <v>334706.44</v>
      </c>
      <c r="D40" s="26"/>
    </row>
    <row r="41" spans="1:12" x14ac:dyDescent="0.3">
      <c r="A41" s="26" t="s">
        <v>32</v>
      </c>
      <c r="B41" s="26"/>
      <c r="C41" s="26">
        <v>414422.28</v>
      </c>
      <c r="D41" s="26"/>
    </row>
    <row r="42" spans="1:12" x14ac:dyDescent="0.3">
      <c r="A42" s="26" t="s">
        <v>33</v>
      </c>
      <c r="B42" s="26"/>
      <c r="C42" s="26">
        <v>208298.45</v>
      </c>
      <c r="D42" s="26"/>
    </row>
    <row r="43" spans="1:12" x14ac:dyDescent="0.3">
      <c r="A43" s="26" t="s">
        <v>43</v>
      </c>
      <c r="B43" s="26"/>
      <c r="C43" s="26"/>
      <c r="D43" s="26"/>
    </row>
    <row r="44" spans="1:12" x14ac:dyDescent="0.3">
      <c r="A44" s="27"/>
      <c r="B44" s="27"/>
      <c r="C44" s="27"/>
      <c r="D44" s="27"/>
    </row>
  </sheetData>
  <mergeCells count="11">
    <mergeCell ref="A43:D43"/>
    <mergeCell ref="A44:D44"/>
    <mergeCell ref="A2:C2"/>
    <mergeCell ref="A40:B40"/>
    <mergeCell ref="A41:B41"/>
    <mergeCell ref="A42:B42"/>
    <mergeCell ref="A22:C22"/>
    <mergeCell ref="A12:C12"/>
    <mergeCell ref="C40:D40"/>
    <mergeCell ref="C41:D41"/>
    <mergeCell ref="C42:D4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E431B8-EC06-4C3A-9C17-8D483ADD3805}"/>
</file>

<file path=customXml/itemProps2.xml><?xml version="1.0" encoding="utf-8"?>
<ds:datastoreItem xmlns:ds="http://schemas.openxmlformats.org/officeDocument/2006/customXml" ds:itemID="{B8D51A34-B305-45C7-B20A-C96FD62A7354}">
  <ds:schemaRefs>
    <ds:schemaRef ds:uri="http://schemas.microsoft.com/office/2006/metadata/properties"/>
    <ds:schemaRef ds:uri="http://schemas.microsoft.com/office/infopath/2007/PartnerControls"/>
    <ds:schemaRef ds:uri="07610184-5276-4fd8-a1e1-4e6deb1d550c"/>
    <ds:schemaRef ds:uri="0f300e1a-9bb0-4dd8-9baf-498c44da6790"/>
  </ds:schemaRefs>
</ds:datastoreItem>
</file>

<file path=customXml/itemProps3.xml><?xml version="1.0" encoding="utf-8"?>
<ds:datastoreItem xmlns:ds="http://schemas.openxmlformats.org/officeDocument/2006/customXml" ds:itemID="{073D0D4F-818B-4877-A2D2-4021031E2AC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b7fce66-bf2d-46b5-b59a-9f0018501bcd}" enabled="1" method="Standard" siteId="{f8a213d2-8f6c-400d-9e74-4e8b475316c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StOr Leder</dc:creator>
  <cp:keywords/>
  <dc:description/>
  <cp:lastModifiedBy>Mikael Johnsen</cp:lastModifiedBy>
  <cp:revision/>
  <dcterms:created xsi:type="dcterms:W3CDTF">2022-08-30T15:39:36Z</dcterms:created>
  <dcterms:modified xsi:type="dcterms:W3CDTF">2024-11-20T09:58:55Z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  <property fmtid="{D5CDD505-2E9C-101B-9397-08002B2CF9AE}" pid="3" name="MSIP_Label_2b7fce66-bf2d-46b5-b59a-9f0018501bcd_Enabled">
    <vt:lpwstr>true</vt:lpwstr>
  </property>
  <property fmtid="{D5CDD505-2E9C-101B-9397-08002B2CF9AE}" pid="4" name="MSIP_Label_2b7fce66-bf2d-46b5-b59a-9f0018501bcd_SetDate">
    <vt:lpwstr>2022-11-23T10:38:49Z</vt:lpwstr>
  </property>
  <property fmtid="{D5CDD505-2E9C-101B-9397-08002B2CF9AE}" pid="5" name="MSIP_Label_2b7fce66-bf2d-46b5-b59a-9f0018501bcd_Method">
    <vt:lpwstr>Standard</vt:lpwstr>
  </property>
  <property fmtid="{D5CDD505-2E9C-101B-9397-08002B2CF9AE}" pid="6" name="MSIP_Label_2b7fce66-bf2d-46b5-b59a-9f0018501bcd_Name">
    <vt:lpwstr>s_Intern</vt:lpwstr>
  </property>
  <property fmtid="{D5CDD505-2E9C-101B-9397-08002B2CF9AE}" pid="7" name="MSIP_Label_2b7fce66-bf2d-46b5-b59a-9f0018501bcd_SiteId">
    <vt:lpwstr>f8a213d2-8f6c-400d-9e74-4e8b475316c6</vt:lpwstr>
  </property>
  <property fmtid="{D5CDD505-2E9C-101B-9397-08002B2CF9AE}" pid="8" name="MSIP_Label_2b7fce66-bf2d-46b5-b59a-9f0018501bcd_ActionId">
    <vt:lpwstr>bb38f4a6-8b5a-4686-af27-e6fce906a121</vt:lpwstr>
  </property>
  <property fmtid="{D5CDD505-2E9C-101B-9397-08002B2CF9AE}" pid="9" name="MSIP_Label_2b7fce66-bf2d-46b5-b59a-9f0018501bcd_ContentBits">
    <vt:lpwstr>0</vt:lpwstr>
  </property>
  <property fmtid="{D5CDD505-2E9C-101B-9397-08002B2CF9AE}" pid="10" name="MediaServiceImageTags">
    <vt:lpwstr/>
  </property>
</Properties>
</file>